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GNAS01\TugCommon\01_Project\★自治体\02_静岡_市区町村\三島市\三島商工会議所\BE-ME\2023年度\7月号\"/>
    </mc:Choice>
  </mc:AlternateContent>
  <xr:revisionPtr revIDLastSave="0" documentId="13_ncr:1_{F6DA062F-5774-4EDC-9E1F-EBAB02E0C769}" xr6:coauthVersionLast="47" xr6:coauthVersionMax="47" xr10:uidLastSave="{00000000-0000-0000-0000-000000000000}"/>
  <bookViews>
    <workbookView xWindow="-120" yWindow="-120" windowWidth="20730" windowHeight="11040" activeTab="1" xr2:uid="{A3582EA5-F31E-4F97-8135-177DC1C27BC1}"/>
  </bookViews>
  <sheets>
    <sheet name="三島プレミアム" sheetId="8" r:id="rId1"/>
    <sheet name="ひな形" sheetId="9" r:id="rId2"/>
    <sheet name="商品" sheetId="2" r:id="rId3"/>
    <sheet name="取引先" sheetId="4" r:id="rId4"/>
    <sheet name="担当者" sheetId="6" r:id="rId5"/>
    <sheet name="関数表示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E10" i="10"/>
  <c r="A10" i="10"/>
  <c r="G9" i="10"/>
  <c r="E9" i="10"/>
  <c r="A9" i="10"/>
  <c r="G8" i="10"/>
  <c r="E8" i="10"/>
  <c r="A8" i="10"/>
  <c r="G7" i="10"/>
  <c r="E7" i="10"/>
  <c r="A7" i="10"/>
  <c r="G6" i="10"/>
  <c r="E6" i="10"/>
  <c r="A6" i="10"/>
  <c r="G5" i="10"/>
  <c r="E5" i="10"/>
  <c r="A5" i="10"/>
  <c r="G4" i="10"/>
  <c r="A4" i="10"/>
  <c r="H1" i="10"/>
  <c r="G10" i="9"/>
  <c r="A10" i="9"/>
  <c r="G9" i="9"/>
  <c r="A9" i="9"/>
  <c r="G8" i="9"/>
  <c r="A8" i="9"/>
  <c r="G7" i="9"/>
  <c r="A7" i="9"/>
  <c r="G6" i="9"/>
  <c r="A6" i="9"/>
  <c r="G5" i="9"/>
  <c r="E5" i="9"/>
  <c r="E6" i="9" s="1"/>
  <c r="E7" i="9" s="1"/>
  <c r="E8" i="9" s="1"/>
  <c r="E9" i="9" s="1"/>
  <c r="E10" i="9" s="1"/>
  <c r="A5" i="9"/>
  <c r="G4" i="9"/>
  <c r="A4" i="9"/>
  <c r="H1" i="9"/>
  <c r="E10" i="8"/>
  <c r="G10" i="8"/>
  <c r="A10" i="8"/>
  <c r="E7" i="8"/>
  <c r="E8" i="8" s="1"/>
  <c r="E9" i="8" s="1"/>
  <c r="E5" i="8"/>
  <c r="E6" i="8" s="1"/>
  <c r="G9" i="8"/>
  <c r="A9" i="8"/>
  <c r="G8" i="8"/>
  <c r="A8" i="8"/>
  <c r="G7" i="8"/>
  <c r="A7" i="8"/>
  <c r="G6" i="8"/>
  <c r="A6" i="8"/>
  <c r="G5" i="8"/>
  <c r="A5" i="8"/>
  <c r="G4" i="8"/>
  <c r="A4" i="8"/>
  <c r="H1" i="8"/>
  <c r="A8" i="6"/>
  <c r="A7" i="6"/>
  <c r="A6" i="6"/>
  <c r="A5" i="6"/>
  <c r="A4" i="6"/>
  <c r="A8" i="4"/>
  <c r="A7" i="4"/>
  <c r="A6" i="4"/>
  <c r="A5" i="4"/>
  <c r="A4" i="4"/>
  <c r="A5" i="2"/>
  <c r="A6" i="2"/>
  <c r="A7" i="2"/>
  <c r="A8" i="2"/>
  <c r="A9" i="2"/>
  <c r="A4" i="2"/>
</calcChain>
</file>

<file path=xl/sharedStrings.xml><?xml version="1.0" encoding="utf-8"?>
<sst xmlns="http://schemas.openxmlformats.org/spreadsheetml/2006/main" count="94" uniqueCount="54">
  <si>
    <t>商品コード</t>
    <rPh sb="0" eb="2">
      <t>ショウヒン</t>
    </rPh>
    <phoneticPr fontId="1"/>
  </si>
  <si>
    <t>取引先</t>
    <rPh sb="0" eb="3">
      <t>トリヒキサキ</t>
    </rPh>
    <phoneticPr fontId="1"/>
  </si>
  <si>
    <t>商品名</t>
    <rPh sb="0" eb="3">
      <t>ショウヒンメイ</t>
    </rPh>
    <phoneticPr fontId="1"/>
  </si>
  <si>
    <t>備考</t>
    <rPh sb="0" eb="2">
      <t>ビコウ</t>
    </rPh>
    <phoneticPr fontId="1"/>
  </si>
  <si>
    <t>No</t>
    <phoneticPr fontId="1"/>
  </si>
  <si>
    <t>取引先コード</t>
    <rPh sb="0" eb="3">
      <t>トリヒキサキ</t>
    </rPh>
    <phoneticPr fontId="1"/>
  </si>
  <si>
    <t>商品名</t>
    <rPh sb="0" eb="2">
      <t>ショウヒン</t>
    </rPh>
    <rPh sb="2" eb="3">
      <t>メイ</t>
    </rPh>
    <phoneticPr fontId="1"/>
  </si>
  <si>
    <t>商品
コード</t>
    <rPh sb="0" eb="2">
      <t>ショウヒン</t>
    </rPh>
    <phoneticPr fontId="1"/>
  </si>
  <si>
    <t>取引先
コード</t>
    <rPh sb="0" eb="3">
      <t>トリヒキサキ</t>
    </rPh>
    <phoneticPr fontId="1"/>
  </si>
  <si>
    <t>A101</t>
    <phoneticPr fontId="1"/>
  </si>
  <si>
    <t>A102</t>
    <phoneticPr fontId="1"/>
  </si>
  <si>
    <t>B201</t>
    <phoneticPr fontId="1"/>
  </si>
  <si>
    <t>B202</t>
    <phoneticPr fontId="1"/>
  </si>
  <si>
    <t>C301</t>
    <phoneticPr fontId="1"/>
  </si>
  <si>
    <t>C302</t>
    <phoneticPr fontId="1"/>
  </si>
  <si>
    <t>三島プレミアム</t>
    <rPh sb="0" eb="2">
      <t>ミシマ</t>
    </rPh>
    <phoneticPr fontId="1"/>
  </si>
  <si>
    <t>みしまスタンダード</t>
    <phoneticPr fontId="1"/>
  </si>
  <si>
    <t>大社スタンプ小</t>
    <rPh sb="0" eb="2">
      <t>タイシャ</t>
    </rPh>
    <rPh sb="6" eb="7">
      <t>ショウ</t>
    </rPh>
    <phoneticPr fontId="1"/>
  </si>
  <si>
    <t>大社スタンプ大</t>
    <rPh sb="0" eb="2">
      <t>タイシャ</t>
    </rPh>
    <rPh sb="6" eb="7">
      <t>ダイ</t>
    </rPh>
    <phoneticPr fontId="1"/>
  </si>
  <si>
    <t>富士山フェイスタオル</t>
    <rPh sb="0" eb="3">
      <t>フジサン</t>
    </rPh>
    <phoneticPr fontId="1"/>
  </si>
  <si>
    <t>富士山周遊マップ</t>
    <rPh sb="0" eb="3">
      <t>フジサン</t>
    </rPh>
    <rPh sb="3" eb="5">
      <t>シュウユウ</t>
    </rPh>
    <phoneticPr fontId="1"/>
  </si>
  <si>
    <t>T001</t>
    <phoneticPr fontId="1"/>
  </si>
  <si>
    <t>T002</t>
  </si>
  <si>
    <t>T003</t>
  </si>
  <si>
    <t>T004</t>
  </si>
  <si>
    <t>T005</t>
  </si>
  <si>
    <t>かわせみ商事</t>
    <rPh sb="4" eb="6">
      <t>ショウジ</t>
    </rPh>
    <phoneticPr fontId="1"/>
  </si>
  <si>
    <t>MISHIMA商店</t>
    <rPh sb="7" eb="9">
      <t>ショウテン</t>
    </rPh>
    <phoneticPr fontId="1"/>
  </si>
  <si>
    <t>雑貨のつちや</t>
    <rPh sb="0" eb="2">
      <t>ザッカ</t>
    </rPh>
    <phoneticPr fontId="1"/>
  </si>
  <si>
    <t>長田商店</t>
    <rPh sb="0" eb="2">
      <t>オサダ</t>
    </rPh>
    <rPh sb="2" eb="4">
      <t>ショウテン</t>
    </rPh>
    <phoneticPr fontId="1"/>
  </si>
  <si>
    <t>事務用品みしま</t>
    <rPh sb="0" eb="4">
      <t>ジムヨウヒン</t>
    </rPh>
    <phoneticPr fontId="1"/>
  </si>
  <si>
    <t>NO</t>
    <phoneticPr fontId="1"/>
  </si>
  <si>
    <t>単価
税抜</t>
    <rPh sb="0" eb="2">
      <t>タンカ</t>
    </rPh>
    <rPh sb="3" eb="5">
      <t>ゼイヌ</t>
    </rPh>
    <phoneticPr fontId="1"/>
  </si>
  <si>
    <t>日付</t>
    <rPh sb="0" eb="2">
      <t>ヒヅケ</t>
    </rPh>
    <phoneticPr fontId="1"/>
  </si>
  <si>
    <t>入庫</t>
    <rPh sb="0" eb="2">
      <t>ニュウコ</t>
    </rPh>
    <phoneticPr fontId="1"/>
  </si>
  <si>
    <t>出庫</t>
    <rPh sb="0" eb="2">
      <t>シュッコ</t>
    </rPh>
    <phoneticPr fontId="1"/>
  </si>
  <si>
    <t>在庫数</t>
    <rPh sb="0" eb="2">
      <t>ザイコ</t>
    </rPh>
    <rPh sb="2" eb="3">
      <t>スウ</t>
    </rPh>
    <phoneticPr fontId="1"/>
  </si>
  <si>
    <t>担当者</t>
    <rPh sb="0" eb="2">
      <t>タントウ</t>
    </rPh>
    <rPh sb="2" eb="3">
      <t>シャ</t>
    </rPh>
    <phoneticPr fontId="1"/>
  </si>
  <si>
    <t>担当者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</si>
  <si>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</si>
  <si>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社員
コード</t>
    <rPh sb="0" eb="2">
      <t>シャイン</t>
    </rPh>
    <phoneticPr fontId="1"/>
  </si>
  <si>
    <t>S001</t>
    <phoneticPr fontId="1"/>
  </si>
  <si>
    <t>S002</t>
  </si>
  <si>
    <t>S003</t>
  </si>
  <si>
    <t>S004</t>
  </si>
  <si>
    <t>S005</t>
  </si>
  <si>
    <t>池田　勝敏</t>
    <rPh sb="0" eb="2">
      <t>イケダ</t>
    </rPh>
    <rPh sb="3" eb="5">
      <t>カツトシ</t>
    </rPh>
    <phoneticPr fontId="1"/>
  </si>
  <si>
    <t>滝井　好子</t>
    <rPh sb="0" eb="2">
      <t>タキイ</t>
    </rPh>
    <rPh sb="3" eb="5">
      <t>ヨシコ</t>
    </rPh>
    <phoneticPr fontId="1"/>
  </si>
  <si>
    <t>小田　ゆかり</t>
    <rPh sb="0" eb="2">
      <t>オダ</t>
    </rPh>
    <phoneticPr fontId="1"/>
  </si>
  <si>
    <t>富田　恵美子</t>
    <rPh sb="0" eb="2">
      <t>トミタ</t>
    </rPh>
    <rPh sb="3" eb="6">
      <t>エミコ</t>
    </rPh>
    <phoneticPr fontId="1"/>
  </si>
  <si>
    <t>田島　大地</t>
    <rPh sb="0" eb="2">
      <t>タジマ</t>
    </rPh>
    <rPh sb="3" eb="5">
      <t>ダイチ</t>
    </rPh>
    <phoneticPr fontId="1"/>
  </si>
  <si>
    <t>6月末在庫数</t>
    <rPh sb="1" eb="2">
      <t>ガツ</t>
    </rPh>
    <rPh sb="2" eb="3">
      <t>マツ</t>
    </rPh>
    <rPh sb="3" eb="6">
      <t>ザイコスウ</t>
    </rPh>
    <phoneticPr fontId="1"/>
  </si>
  <si>
    <t>発注すみ</t>
    <rPh sb="0" eb="2">
      <t>ハッチュウ</t>
    </rPh>
    <phoneticPr fontId="1"/>
  </si>
  <si>
    <t>商品</t>
    <rPh sb="0" eb="2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</si>
</sst>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適正在庫&quot;\ 0"/>
    <numFmt numFmtId="177" formatCode="m&quot;月&quot;d&quot;日&quot;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1" applyNumberFormat="1" applyFont="1">
      <alignment vertical="center"/>
    </xf>
    <xf numFmtId="0" fontId="0" fillId="2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indent="1"/>
    </xf>
    <xf numFmtId="176" fontId="7" fillId="4" borderId="5" xfId="0" applyNumberFormat="1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8" fillId="3" borderId="8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m&quot;月&quot;d&quot;日&quot;\(aaa\)"/>
    </dxf>
    <dxf>
      <numFmt numFmtId="0" formatCode="General"/>
    </dxf>
    <dxf>
      <alignment horizontal="center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m&quot;月&quot;d&quot;日&quot;\(aaa\)"/>
    </dxf>
    <dxf>
      <numFmt numFmtId="0" formatCode="General"/>
    </dxf>
    <dxf>
      <alignment horizontal="center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m&quot;月&quot;d&quot;日&quot;\(aaa\)"/>
    </dxf>
    <dxf>
      <numFmt numFmtId="0" formatCode="General"/>
    </dxf>
    <dxf>
      <alignment horizontal="center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</xdr:rowOff>
    </xdr:from>
    <xdr:to>
      <xdr:col>16</xdr:col>
      <xdr:colOff>619125</xdr:colOff>
      <xdr:row>25</xdr:row>
      <xdr:rowOff>154782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ED0A158-622F-42FD-6041-53EDC90AA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90876"/>
          <a:ext cx="15347156" cy="32504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BA177E-2520-4D36-A038-8AF9E9E2E056}" name="テーブル14" displayName="テーブル14" ref="A3:I10" totalsRowShown="0" headerRowDxfId="33">
  <autoFilter ref="A3:I10" xr:uid="{5A00B474-5576-447C-91E1-43C903A3F8D3}"/>
  <tableColumns count="9">
    <tableColumn id="1" xr3:uid="{98DCEB17-A38C-4BB8-A6F5-12FBC537A7A2}" name="No" dataDxfId="32">
      <calculatedColumnFormula>ROW()-3</calculatedColumnFormula>
    </tableColumn>
    <tableColumn id="5" xr3:uid="{B5EBCEBE-E9B2-49C2-886A-466CEFA4F49C}" name="日付" dataDxfId="31" dataCellStyle="桁区切り"/>
    <tableColumn id="12" xr3:uid="{C9BAC41C-D5D9-40F8-8762-15033C26462E}" name="入庫" dataDxfId="30" dataCellStyle="桁区切り"/>
    <tableColumn id="6" xr3:uid="{21CE0732-7A0D-4433-99F1-99C029238640}" name="出庫" dataDxfId="29" dataCellStyle="桁区切り"/>
    <tableColumn id="7" xr3:uid="{738B0FA0-C008-4952-945A-8886AD8D5758}" name="在庫数" dataDxfId="28" dataCellStyle="桁区切り"/>
    <tableColumn id="2" xr3:uid="{4A17A168-1596-4EAA-AAD6-3091F646AE65}" name="担当者" dataDxfId="27" dataCellStyle="桁区切り"/>
    <tableColumn id="13" xr3:uid="{4AA6F890-CF9A-452A-9BC4-F84C85F45B6A}" name="取引先コード" dataDxfId="26">
      <calculatedColumnFormula>IF(テーブル14[[#This Row],[取引先]]="","",VLOOKUP(テーブル14[[#This Row],[取引先]],取引先!$B$4:$C$8,2,0))</calculatedColumnFormula>
    </tableColumn>
    <tableColumn id="3" xr3:uid="{B50F3CC8-BBB5-423B-8376-0FB6E4D5BD98}" name="取引先" dataDxfId="25"/>
    <tableColumn id="11" xr3:uid="{8779E2D0-75BD-4294-BEDE-79ECF7FD798A}" name="備考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FBAE0C-D4E6-4829-9737-0D972F2FE98B}" name="テーブル145" displayName="テーブル145" ref="A3:I10" totalsRowShown="0" headerRowDxfId="21">
  <autoFilter ref="A3:I10" xr:uid="{5A00B474-5576-447C-91E1-43C903A3F8D3}"/>
  <tableColumns count="9">
    <tableColumn id="1" xr3:uid="{6BCFEF02-9BFE-4C45-8AEA-720B01730A65}" name="No" dataDxfId="20">
      <calculatedColumnFormula>ROW()-3</calculatedColumnFormula>
    </tableColumn>
    <tableColumn id="5" xr3:uid="{76317056-B03A-4426-9712-3346E73D7B2F}" name="日付" dataDxfId="19" dataCellStyle="桁区切り"/>
    <tableColumn id="12" xr3:uid="{EB4ABB39-F2EC-4669-93B5-AD69BA0AC32C}" name="入庫" dataDxfId="18" dataCellStyle="桁区切り"/>
    <tableColumn id="6" xr3:uid="{7A976632-72BF-4E09-9BB1-B4A72C89CBD4}" name="出庫" dataDxfId="17" dataCellStyle="桁区切り"/>
    <tableColumn id="7" xr3:uid="{C1CA791F-7D8B-491B-8DB9-E3251C7CCE9E}" name="在庫数" dataDxfId="16" dataCellStyle="桁区切り"/>
    <tableColumn id="2" xr3:uid="{FEEA1A0C-BBFE-4D2D-85F5-CB85FDE0DBBB}" name="担当者" dataDxfId="15" dataCellStyle="桁区切り"/>
    <tableColumn id="13" xr3:uid="{16AAB995-37A7-44E6-9594-5ED74E987914}" name="取引先コード" dataDxfId="14">
      <calculatedColumnFormula>IF(テーブル145[[#This Row],[取引先]]="","",VLOOKUP(テーブル145[[#This Row],[取引先]],取引先!$B$4:$C$8,2,0))</calculatedColumnFormula>
    </tableColumn>
    <tableColumn id="3" xr3:uid="{0C968734-0178-48D8-8C26-ED6CAF275E87}" name="取引先" dataDxfId="13"/>
    <tableColumn id="11" xr3:uid="{BF239B74-67C3-4753-8D98-D72338525980}" name="備考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A596B0-6950-4C18-B0E8-60EAE8251E4C}" name="テーブル1452" displayName="テーブル1452" ref="A3:I10" totalsRowShown="0" headerRowDxfId="9">
  <autoFilter ref="A3:I10" xr:uid="{5A00B474-5576-447C-91E1-43C903A3F8D3}"/>
  <tableColumns count="9">
    <tableColumn id="1" xr3:uid="{A26E1B7D-084D-4CB1-B8D6-2E302321AF14}" name="No" dataDxfId="8">
      <calculatedColumnFormula>ROW()-3</calculatedColumnFormula>
    </tableColumn>
    <tableColumn id="5" xr3:uid="{448EF09D-34E3-4055-88A8-F87F98EC9294}" name="日付" dataDxfId="7" dataCellStyle="桁区切り"/>
    <tableColumn id="12" xr3:uid="{D4885940-BAC3-40E7-ADE9-F3C9CE46195B}" name="入庫" dataDxfId="6" dataCellStyle="桁区切り"/>
    <tableColumn id="6" xr3:uid="{B658696C-52B9-4D07-8087-46A36BBBBC4F}" name="出庫" dataDxfId="5" dataCellStyle="桁区切り"/>
    <tableColumn id="7" xr3:uid="{D2857604-0923-4A6F-B955-0C85B8659E38}" name="在庫数" dataDxfId="4" dataCellStyle="桁区切り"/>
    <tableColumn id="2" xr3:uid="{E7740DE0-8461-4532-902C-879DD3AC1BA6}" name="担当者" dataDxfId="3" dataCellStyle="桁区切り"/>
    <tableColumn id="13" xr3:uid="{15B46D47-1F14-493E-B917-F5980F6CECC0}" name="取引先コード" dataDxfId="2">
      <calculatedColumnFormula>IF(テーブル1452[[#This Row],[取引先]]="","",VLOOKUP(テーブル1452[[#This Row],[取引先]],取引先!$B$4:$C$8,2,0))</calculatedColumnFormula>
    </tableColumn>
    <tableColumn id="3" xr3:uid="{779A8087-3587-493B-BD7A-C2F5A87CF64E}" name="取引先" dataDxfId="1"/>
    <tableColumn id="11" xr3:uid="{6546B4DC-6413-43F5-95A4-D1BAD2F6957C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0AFE-2F8E-4BA8-94E6-497047135725}">
  <sheetPr>
    <tabColor theme="5"/>
  </sheetPr>
  <dimension ref="A1:I10"/>
  <sheetViews>
    <sheetView workbookViewId="0">
      <selection sqref="A1:B1"/>
    </sheetView>
  </sheetViews>
  <sheetFormatPr defaultRowHeight="18.75" x14ac:dyDescent="0.4"/>
  <cols>
    <col min="1" max="1" width="6.5" customWidth="1"/>
    <col min="2" max="2" width="13.125" customWidth="1"/>
    <col min="3" max="7" width="12.125" customWidth="1"/>
    <col min="8" max="8" width="18.75" customWidth="1"/>
    <col min="9" max="9" width="17.125" customWidth="1"/>
    <col min="10" max="10" width="36.625" customWidth="1"/>
  </cols>
  <sheetData>
    <row r="1" spans="1:9" ht="26.25" thickBot="1" x14ac:dyDescent="0.45">
      <c r="A1" s="20" t="s">
        <v>2</v>
      </c>
      <c r="B1" s="21"/>
      <c r="C1" s="22" t="s">
        <v>15</v>
      </c>
      <c r="D1" s="23"/>
      <c r="E1" s="24"/>
      <c r="G1" s="16" t="s">
        <v>0</v>
      </c>
      <c r="H1" s="17" t="str">
        <f>IF($C$1="","",VLOOKUP($C$1,商品!$B$4:$D$9,2,0))</f>
        <v>A101</v>
      </c>
      <c r="I1" s="18">
        <v>500</v>
      </c>
    </row>
    <row r="3" spans="1:9" x14ac:dyDescent="0.4">
      <c r="A3" s="1" t="s">
        <v>4</v>
      </c>
      <c r="B3" s="2" t="s">
        <v>33</v>
      </c>
      <c r="C3" s="2" t="s">
        <v>34</v>
      </c>
      <c r="D3" s="1" t="s">
        <v>35</v>
      </c>
      <c r="E3" s="1" t="s">
        <v>36</v>
      </c>
      <c r="F3" s="1" t="s">
        <v>37</v>
      </c>
      <c r="G3" s="1" t="s">
        <v>5</v>
      </c>
      <c r="H3" s="1" t="s">
        <v>1</v>
      </c>
      <c r="I3" s="1" t="s">
        <v>3</v>
      </c>
    </row>
    <row r="4" spans="1:9" x14ac:dyDescent="0.4">
      <c r="A4">
        <f>ROW()-3</f>
        <v>1</v>
      </c>
      <c r="B4" s="19">
        <v>45108</v>
      </c>
      <c r="C4" s="15"/>
      <c r="D4" s="15"/>
      <c r="E4" s="15">
        <v>840</v>
      </c>
      <c r="F4" s="15"/>
      <c r="G4" s="1" t="str">
        <f>IF(テーブル14[[#This Row],[取引先]]="","",VLOOKUP(テーブル14[[#This Row],[取引先]],取引先!$B$4:$C$8,2,0))</f>
        <v/>
      </c>
      <c r="I4" t="s">
        <v>51</v>
      </c>
    </row>
    <row r="5" spans="1:9" x14ac:dyDescent="0.4">
      <c r="A5">
        <f t="shared" ref="A5:A10" si="0">ROW()-3</f>
        <v>2</v>
      </c>
      <c r="B5" s="19">
        <v>45110</v>
      </c>
      <c r="C5" s="15"/>
      <c r="D5" s="15">
        <v>120</v>
      </c>
      <c r="E5" s="15">
        <f>IF(テーブル14[[#This Row],[日付]]="","",E4+テーブル14[[#This Row],[入庫]]-テーブル14[[#This Row],[出庫]])</f>
        <v>720</v>
      </c>
      <c r="F5" s="15" t="s">
        <v>47</v>
      </c>
      <c r="G5" s="1" t="str">
        <f>IF(テーブル14[[#This Row],[取引先]]="","",VLOOKUP(テーブル14[[#This Row],[取引先]],取引先!$B$4:$C$8,2,0))</f>
        <v>T002</v>
      </c>
      <c r="H5" t="s">
        <v>27</v>
      </c>
    </row>
    <row r="6" spans="1:9" x14ac:dyDescent="0.4">
      <c r="A6">
        <f t="shared" si="0"/>
        <v>3</v>
      </c>
      <c r="B6" s="19">
        <v>45112</v>
      </c>
      <c r="C6" s="15"/>
      <c r="D6" s="15">
        <v>350</v>
      </c>
      <c r="E6" s="15">
        <f>IF(テーブル14[[#This Row],[日付]]="","",E5+テーブル14[[#This Row],[入庫]]-テーブル14[[#This Row],[出庫]])</f>
        <v>370</v>
      </c>
      <c r="F6" s="15" t="s">
        <v>48</v>
      </c>
      <c r="G6" s="1" t="str">
        <f>IF(テーブル14[[#This Row],[取引先]]="","",VLOOKUP(テーブル14[[#This Row],[取引先]],取引先!$B$4:$C$8,2,0))</f>
        <v>T004</v>
      </c>
      <c r="H6" t="s">
        <v>29</v>
      </c>
      <c r="I6" t="s">
        <v>52</v>
      </c>
    </row>
    <row r="7" spans="1:9" x14ac:dyDescent="0.4">
      <c r="A7">
        <f t="shared" si="0"/>
        <v>4</v>
      </c>
      <c r="B7" s="19">
        <v>45115</v>
      </c>
      <c r="C7" s="15">
        <v>1000</v>
      </c>
      <c r="D7" s="15"/>
      <c r="E7" s="15">
        <f>IF(テーブル14[[#This Row],[日付]]="","",E6+テーブル14[[#This Row],[入庫]]-テーブル14[[#This Row],[出庫]])</f>
        <v>1370</v>
      </c>
      <c r="F7" s="15" t="s">
        <v>50</v>
      </c>
      <c r="G7" s="1" t="str">
        <f>IF(テーブル14[[#This Row],[取引先]]="","",VLOOKUP(テーブル14[[#This Row],[取引先]],取引先!$B$4:$C$8,2,0))</f>
        <v>T001</v>
      </c>
      <c r="H7" t="s">
        <v>26</v>
      </c>
    </row>
    <row r="8" spans="1:9" x14ac:dyDescent="0.4">
      <c r="A8">
        <f t="shared" si="0"/>
        <v>5</v>
      </c>
      <c r="B8" s="19">
        <v>45117</v>
      </c>
      <c r="C8" s="15"/>
      <c r="D8" s="15">
        <v>920</v>
      </c>
      <c r="E8" s="15">
        <f>IF(テーブル14[[#This Row],[日付]]="","",E7+テーブル14[[#This Row],[入庫]]-テーブル14[[#This Row],[出庫]])</f>
        <v>450</v>
      </c>
      <c r="F8" s="15" t="s">
        <v>49</v>
      </c>
      <c r="G8" s="1" t="str">
        <f>IF(テーブル14[[#This Row],[取引先]]="","",VLOOKUP(テーブル14[[#This Row],[取引先]],取引先!$B$4:$C$8,2,0))</f>
        <v>T003</v>
      </c>
      <c r="H8" t="s">
        <v>28</v>
      </c>
      <c r="I8" t="s">
        <v>52</v>
      </c>
    </row>
    <row r="9" spans="1:9" x14ac:dyDescent="0.4">
      <c r="A9">
        <f t="shared" si="0"/>
        <v>6</v>
      </c>
      <c r="B9" s="19">
        <v>45118</v>
      </c>
      <c r="C9" s="15">
        <v>2000</v>
      </c>
      <c r="D9" s="15"/>
      <c r="E9" s="15">
        <f>IF(テーブル14[[#This Row],[日付]]="","",E8+テーブル14[[#This Row],[入庫]]-テーブル14[[#This Row],[出庫]])</f>
        <v>2450</v>
      </c>
      <c r="F9" s="15" t="s">
        <v>50</v>
      </c>
      <c r="G9" s="1" t="str">
        <f>IF(テーブル14[[#This Row],[取引先]]="","",VLOOKUP(テーブル14[[#This Row],[取引先]],取引先!$B$4:$C$8,2,0))</f>
        <v>T001</v>
      </c>
      <c r="H9" t="s">
        <v>26</v>
      </c>
    </row>
    <row r="10" spans="1:9" x14ac:dyDescent="0.4">
      <c r="A10">
        <f t="shared" si="0"/>
        <v>7</v>
      </c>
      <c r="B10" s="19">
        <v>45119</v>
      </c>
      <c r="C10" s="15"/>
      <c r="D10" s="15">
        <v>550</v>
      </c>
      <c r="E10" s="15">
        <f>IF(テーブル14[[#This Row],[日付]]="","",E9+テーブル14[[#This Row],[入庫]]-テーブル14[[#This Row],[出庫]])</f>
        <v>1900</v>
      </c>
      <c r="F10" s="15" t="s">
        <v>49</v>
      </c>
      <c r="G10" s="1" t="str">
        <f>IF(テーブル14[[#This Row],[取引先]]="","",VLOOKUP(テーブル14[[#This Row],[取引先]],取引先!$B$4:$C$8,2,0))</f>
        <v>T003</v>
      </c>
      <c r="H10" t="s">
        <v>28</v>
      </c>
    </row>
  </sheetData>
  <mergeCells count="2">
    <mergeCell ref="A1:B1"/>
    <mergeCell ref="C1:E1"/>
  </mergeCells>
  <phoneticPr fontId="1"/>
  <conditionalFormatting sqref="E4">
    <cfRule type="cellIs" dxfId="35" priority="2" operator="lessThan">
      <formula>$I$1</formula>
    </cfRule>
  </conditionalFormatting>
  <conditionalFormatting sqref="E5:E10">
    <cfRule type="cellIs" dxfId="34" priority="1" operator="lessThan">
      <formula>$I$1</formula>
    </cfRule>
  </conditionalFormatting>
  <dataValidations count="8">
    <dataValidation allowBlank="1" showInputMessage="1" showErrorMessage="1" promptTitle="半角数字" prompt="適正在庫は半角数字で数字のみ入力します" sqref="I1" xr:uid="{962B7363-D751-4435-A48D-93245F1A42A3}"/>
    <dataValidation allowBlank="1" showInputMessage="1" showErrorMessage="1" promptTitle="オートフィルのコピー" prompt="Noは上のセルをオートフィルのコピーをすると自動でNoが表示します" sqref="A9:A10" xr:uid="{293CED00-1096-46ED-8430-391D70395D0B}"/>
    <dataValidation allowBlank="1" showInputMessage="1" showErrorMessage="1" promptTitle="入力します" prompt="前回（先月）の在庫数を入力します" sqref="E4" xr:uid="{605A8E56-98AF-4EF3-ABBB-0F7550062FA2}"/>
    <dataValidation allowBlank="1" showInputMessage="1" showErrorMessage="1" promptTitle="入力しません" prompt="自動で計算されます" sqref="E5:E10" xr:uid="{170684F7-3156-4F4F-B6A1-85F6910E790A}"/>
    <dataValidation allowBlank="1" showInputMessage="1" showErrorMessage="1" promptTitle="入力はしません" prompt="取引先を選ぶと自動で表示されます" sqref="G4:G10" xr:uid="{C92F84E1-E393-49F8-A1AB-02F285047A78}"/>
    <dataValidation imeMode="off" allowBlank="1" showInputMessage="1" showErrorMessage="1" promptTitle="半角数字" prompt="例）7/5　Enter" sqref="B4:B10" xr:uid="{70404CB0-E434-4822-AE23-CDAC30FF842B}"/>
    <dataValidation imeMode="off" allowBlank="1" showInputMessage="1" showErrorMessage="1" sqref="C4:D10" xr:uid="{C66CE94E-8CB5-4EE3-823F-1035A792041F}"/>
    <dataValidation allowBlank="1" showInputMessage="1" showErrorMessage="1" promptTitle="入力はしません" prompt="商品名を選ぶと自動で表示されます" sqref="H1" xr:uid="{753AECCC-38AA-4D30-985F-54ECDD1E255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入力はしません" prompt="リストから担当者名を選びます" xr:uid="{FD989B3D-5E58-4668-BD13-E8D0D7C0B91C}">
          <x14:formula1>
            <xm:f>担当者!$B$4:$B$8</xm:f>
          </x14:formula1>
          <xm:sqref>F4:F10</xm:sqref>
        </x14:dataValidation>
        <x14:dataValidation type="list" allowBlank="1" showInputMessage="1" showErrorMessage="1" promptTitle="入力はしません" prompt="リストから商品名を選びます" xr:uid="{3CA3C372-3407-410D-8785-EF9CF843568F}">
          <x14:formula1>
            <xm:f>商品!$B$4:$B$9</xm:f>
          </x14:formula1>
          <xm:sqref>C1:E1</xm:sqref>
        </x14:dataValidation>
        <x14:dataValidation type="list" allowBlank="1" showInputMessage="1" showErrorMessage="1" promptTitle="入力はしません" prompt="リストから取引先を選びます" xr:uid="{F293397B-9032-40A9-958B-0D90CE742ACF}">
          <x14:formula1>
            <xm:f>取引先!$B$4:$B$8</xm:f>
          </x14:formula1>
          <xm:sqref>H4:H10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2525-3145-4DC1-8782-FD3A02D96E4D}">
  <sheetPr>
    <tabColor rgb="FF7030A0"/>
  </sheetPr>
  <dimension ref="A1:I10"/>
  <sheetViews>
    <sheetView tabSelected="1" workbookViewId="0">
      <selection sqref="A1:B1"/>
    </sheetView>
  </sheetViews>
  <sheetFormatPr defaultRowHeight="18.75" x14ac:dyDescent="0.4"/>
  <cols>
    <col min="1" max="1" width="6.5" customWidth="1"/>
    <col min="2" max="2" width="13.125" customWidth="1"/>
    <col min="3" max="7" width="12.125" customWidth="1"/>
    <col min="8" max="8" width="18.75" customWidth="1"/>
    <col min="9" max="9" width="17.125" customWidth="1"/>
    <col min="10" max="10" width="36.625" customWidth="1"/>
  </cols>
  <sheetData>
    <row r="1" spans="1:9" ht="26.25" thickBot="1" x14ac:dyDescent="0.45">
      <c r="A1" s="20" t="s">
        <v>2</v>
      </c>
      <c r="B1" s="21"/>
      <c r="C1" s="22"/>
      <c r="D1" s="23"/>
      <c r="E1" s="24"/>
      <c r="G1" s="16" t="s">
        <v>0</v>
      </c>
      <c r="H1" s="17" t="str">
        <f>IF($C$1="","",VLOOKUP($C$1,商品!$B$4:$D$9,2,0))</f>
        <v/>
      </c>
      <c r="I1" s="18">
        <v>500</v>
      </c>
    </row>
    <row r="3" spans="1:9" x14ac:dyDescent="0.4">
      <c r="A3" s="1" t="s">
        <v>4</v>
      </c>
      <c r="B3" s="2" t="s">
        <v>33</v>
      </c>
      <c r="C3" s="2" t="s">
        <v>34</v>
      </c>
      <c r="D3" s="1" t="s">
        <v>35</v>
      </c>
      <c r="E3" s="1" t="s">
        <v>36</v>
      </c>
      <c r="F3" s="1" t="s">
        <v>37</v>
      </c>
      <c r="G3" s="1" t="s">
        <v>5</v>
      </c>
      <c r="H3" s="1" t="s">
        <v>1</v>
      </c>
      <c r="I3" s="1" t="s">
        <v>3</v>
      </c>
    </row>
    <row r="4" spans="1:9" x14ac:dyDescent="0.4">
      <c r="A4">
        <f>ROW()-3</f>
        <v>1</v>
      </c>
      <c r="B4" s="19"/>
      <c r="C4" s="15"/>
      <c r="D4" s="15"/>
      <c r="E4" s="15"/>
      <c r="F4" s="15"/>
      <c r="G4" s="1" t="str">
        <f>IF(テーブル145[[#This Row],[取引先]]="","",VLOOKUP(テーブル145[[#This Row],[取引先]],取引先!$B$4:$C$8,2,0))</f>
        <v/>
      </c>
    </row>
    <row r="5" spans="1:9" x14ac:dyDescent="0.4">
      <c r="A5">
        <f t="shared" ref="A5:A10" si="0">ROW()-3</f>
        <v>2</v>
      </c>
      <c r="B5" s="19"/>
      <c r="C5" s="15"/>
      <c r="D5" s="15"/>
      <c r="E5" s="15" t="str">
        <f>IF(テーブル145[[#This Row],[日付]]="","",E4+テーブル145[[#This Row],[入庫]]-テーブル145[[#This Row],[出庫]])</f>
        <v/>
      </c>
      <c r="F5" s="15"/>
      <c r="G5" s="1" t="str">
        <f>IF(テーブル145[[#This Row],[取引先]]="","",VLOOKUP(テーブル145[[#This Row],[取引先]],取引先!$B$4:$C$8,2,0))</f>
        <v/>
      </c>
    </row>
    <row r="6" spans="1:9" x14ac:dyDescent="0.4">
      <c r="A6">
        <f t="shared" si="0"/>
        <v>3</v>
      </c>
      <c r="B6" s="19"/>
      <c r="C6" s="15"/>
      <c r="D6" s="15"/>
      <c r="E6" s="15" t="str">
        <f>IF(テーブル145[[#This Row],[日付]]="","",E5+テーブル145[[#This Row],[入庫]]-テーブル145[[#This Row],[出庫]])</f>
        <v/>
      </c>
      <c r="F6" s="15"/>
      <c r="G6" s="1" t="str">
        <f>IF(テーブル145[[#This Row],[取引先]]="","",VLOOKUP(テーブル145[[#This Row],[取引先]],取引先!$B$4:$C$8,2,0))</f>
        <v/>
      </c>
    </row>
    <row r="7" spans="1:9" x14ac:dyDescent="0.4">
      <c r="A7">
        <f t="shared" si="0"/>
        <v>4</v>
      </c>
      <c r="B7" s="19"/>
      <c r="C7" s="15"/>
      <c r="D7" s="15"/>
      <c r="E7" s="15" t="str">
        <f>IF(テーブル145[[#This Row],[日付]]="","",E6+テーブル145[[#This Row],[入庫]]-テーブル145[[#This Row],[出庫]])</f>
        <v/>
      </c>
      <c r="F7" s="15"/>
      <c r="G7" s="1" t="str">
        <f>IF(テーブル145[[#This Row],[取引先]]="","",VLOOKUP(テーブル145[[#This Row],[取引先]],取引先!$B$4:$C$8,2,0))</f>
        <v/>
      </c>
    </row>
    <row r="8" spans="1:9" x14ac:dyDescent="0.4">
      <c r="A8">
        <f t="shared" si="0"/>
        <v>5</v>
      </c>
      <c r="B8" s="19"/>
      <c r="C8" s="15"/>
      <c r="D8" s="15"/>
      <c r="E8" s="15" t="str">
        <f>IF(テーブル145[[#This Row],[日付]]="","",E7+テーブル145[[#This Row],[入庫]]-テーブル145[[#This Row],[出庫]])</f>
        <v/>
      </c>
      <c r="F8" s="15"/>
      <c r="G8" s="1" t="str">
        <f>IF(テーブル145[[#This Row],[取引先]]="","",VLOOKUP(テーブル145[[#This Row],[取引先]],取引先!$B$4:$C$8,2,0))</f>
        <v/>
      </c>
    </row>
    <row r="9" spans="1:9" x14ac:dyDescent="0.4">
      <c r="A9">
        <f t="shared" si="0"/>
        <v>6</v>
      </c>
      <c r="B9" s="19"/>
      <c r="C9" s="15"/>
      <c r="D9" s="15"/>
      <c r="E9" s="15" t="str">
        <f>IF(テーブル145[[#This Row],[日付]]="","",E8+テーブル145[[#This Row],[入庫]]-テーブル145[[#This Row],[出庫]])</f>
        <v/>
      </c>
      <c r="F9" s="15"/>
      <c r="G9" s="1" t="str">
        <f>IF(テーブル145[[#This Row],[取引先]]="","",VLOOKUP(テーブル145[[#This Row],[取引先]],取引先!$B$4:$C$8,2,0))</f>
        <v/>
      </c>
    </row>
    <row r="10" spans="1:9" x14ac:dyDescent="0.4">
      <c r="A10">
        <f t="shared" si="0"/>
        <v>7</v>
      </c>
      <c r="B10" s="19"/>
      <c r="C10" s="15"/>
      <c r="D10" s="15"/>
      <c r="E10" s="15" t="str">
        <f>IF(テーブル145[[#This Row],[日付]]="","",E9+テーブル145[[#This Row],[入庫]]-テーブル145[[#This Row],[出庫]])</f>
        <v/>
      </c>
      <c r="F10" s="15"/>
      <c r="G10" s="1" t="str">
        <f>IF(テーブル145[[#This Row],[取引先]]="","",VLOOKUP(テーブル145[[#This Row],[取引先]],取引先!$B$4:$C$8,2,0))</f>
        <v/>
      </c>
    </row>
  </sheetData>
  <mergeCells count="2">
    <mergeCell ref="A1:B1"/>
    <mergeCell ref="C1:E1"/>
  </mergeCells>
  <phoneticPr fontId="1"/>
  <conditionalFormatting sqref="E4">
    <cfRule type="cellIs" dxfId="23" priority="2" operator="lessThan">
      <formula>$I$1</formula>
    </cfRule>
  </conditionalFormatting>
  <conditionalFormatting sqref="E5:E10">
    <cfRule type="cellIs" dxfId="22" priority="1" operator="lessThan">
      <formula>$I$1</formula>
    </cfRule>
  </conditionalFormatting>
  <dataValidations count="8">
    <dataValidation allowBlank="1" showInputMessage="1" showErrorMessage="1" promptTitle="入力はしません" prompt="商品名を選ぶと自動で表示されます" sqref="H1" xr:uid="{4EDA864E-FE84-4E8D-B344-F7F5542DDC92}"/>
    <dataValidation imeMode="off" allowBlank="1" showInputMessage="1" showErrorMessage="1" sqref="C4:D10" xr:uid="{57A32E2D-A80E-48F8-9707-3878D6DF34FF}"/>
    <dataValidation imeMode="off" allowBlank="1" showInputMessage="1" showErrorMessage="1" promptTitle="半角数字" prompt="例）7/5　Enter" sqref="B4:B10" xr:uid="{090F9556-4538-4F36-AFB1-D0D20DD6EE51}"/>
    <dataValidation allowBlank="1" showInputMessage="1" showErrorMessage="1" promptTitle="入力はしません" prompt="取引先を選ぶと自動で表示されます" sqref="G4:G10" xr:uid="{2CD97C18-4A01-4F7D-918E-EEDF42B0A76A}"/>
    <dataValidation allowBlank="1" showInputMessage="1" showErrorMessage="1" promptTitle="入力しません" prompt="自動で計算されます" sqref="E5:E10" xr:uid="{25AAFAD3-C34A-4DD7-B0F3-7BBFF4E24B82}"/>
    <dataValidation allowBlank="1" showInputMessage="1" showErrorMessage="1" promptTitle="入力します" prompt="前回（先月）の在庫数を入力します" sqref="E4" xr:uid="{F705CC04-D334-4B9A-988C-4B10601C3563}"/>
    <dataValidation allowBlank="1" showInputMessage="1" showErrorMessage="1" promptTitle="オートフィルのコピー" prompt="Noは上のセルをオートフィルのコピーをすると自動でNoが表示します" sqref="A9:A10" xr:uid="{C464A707-41F1-48CC-98D2-698A73912F5A}"/>
    <dataValidation allowBlank="1" showInputMessage="1" showErrorMessage="1" promptTitle="半角数字" prompt="適正在庫は半角数字で数字のみ入力します" sqref="I1" xr:uid="{B5CF09F8-E313-41A2-9E5E-229F92C617B5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入力はしません" prompt="リストから取引先を選びます" xr:uid="{F0E80E3C-6F3F-4F92-B100-01AD747652C4}">
          <x14:formula1>
            <xm:f>取引先!$B$4:$B$8</xm:f>
          </x14:formula1>
          <xm:sqref>H4:H10</xm:sqref>
        </x14:dataValidation>
        <x14:dataValidation type="list" allowBlank="1" showInputMessage="1" showErrorMessage="1" promptTitle="入力はしません" prompt="リストから商品名を選びます" xr:uid="{1516DAB2-070C-46E5-A286-ECB01C4FB850}">
          <x14:formula1>
            <xm:f>商品!$B$4:$B$9</xm:f>
          </x14:formula1>
          <xm:sqref>C1:E1</xm:sqref>
        </x14:dataValidation>
        <x14:dataValidation type="list" allowBlank="1" showInputMessage="1" showErrorMessage="1" promptTitle="入力はしません" prompt="リストから担当者名を選びます" xr:uid="{BCF13B73-A3B8-4739-AC9E-0973FFCB1DA8}">
          <x14:formula1>
            <xm:f>担当者!$B$4:$B$8</xm:f>
          </x14:formula1>
          <xm:sqref>F4:F10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AD91-005A-457B-8A95-FB4880A81544}">
  <sheetPr>
    <tabColor theme="0" tint="-0.499984740745262"/>
  </sheetPr>
  <dimension ref="A1:D9"/>
  <sheetViews>
    <sheetView workbookViewId="0">
      <selection activeCell="F14" sqref="F14"/>
    </sheetView>
  </sheetViews>
  <sheetFormatPr defaultRowHeight="18.75" x14ac:dyDescent="0.4"/>
  <cols>
    <col min="1" max="1" width="6.625" customWidth="1"/>
    <col min="2" max="2" width="21.25" bestFit="1" customWidth="1"/>
    <col min="3" max="3" width="7.125" bestFit="1" customWidth="1"/>
  </cols>
  <sheetData>
    <row r="1" spans="1:4" ht="25.5" x14ac:dyDescent="0.4">
      <c r="A1" s="25" t="s">
        <v>53</v>
      </c>
      <c r="B1" s="25"/>
      <c r="C1" s="25"/>
      <c r="D1" s="25"/>
    </row>
    <row r="3" spans="1:4" ht="37.5" x14ac:dyDescent="0.4">
      <c r="A3" s="9" t="s">
        <v>31</v>
      </c>
      <c r="B3" s="9" t="s">
        <v>6</v>
      </c>
      <c r="C3" s="10" t="s">
        <v>7</v>
      </c>
      <c r="D3" s="11" t="s">
        <v>32</v>
      </c>
    </row>
    <row r="4" spans="1:4" x14ac:dyDescent="0.4">
      <c r="A4" s="3">
        <f>ROW()-3</f>
        <v>1</v>
      </c>
      <c r="B4" s="3" t="s">
        <v>15</v>
      </c>
      <c r="C4" s="4" t="s">
        <v>9</v>
      </c>
      <c r="D4" s="5">
        <v>4900</v>
      </c>
    </row>
    <row r="5" spans="1:4" x14ac:dyDescent="0.4">
      <c r="A5" s="3">
        <f t="shared" ref="A5:A9" si="0">ROW()-3</f>
        <v>2</v>
      </c>
      <c r="B5" s="3" t="s">
        <v>16</v>
      </c>
      <c r="C5" s="4" t="s">
        <v>10</v>
      </c>
      <c r="D5" s="5">
        <v>3600</v>
      </c>
    </row>
    <row r="6" spans="1:4" x14ac:dyDescent="0.4">
      <c r="A6" s="3">
        <f t="shared" si="0"/>
        <v>3</v>
      </c>
      <c r="B6" s="3" t="s">
        <v>17</v>
      </c>
      <c r="C6" s="4" t="s">
        <v>11</v>
      </c>
      <c r="D6" s="5">
        <v>6500</v>
      </c>
    </row>
    <row r="7" spans="1:4" x14ac:dyDescent="0.4">
      <c r="A7" s="3">
        <f t="shared" si="0"/>
        <v>4</v>
      </c>
      <c r="B7" s="3" t="s">
        <v>18</v>
      </c>
      <c r="C7" s="4" t="s">
        <v>12</v>
      </c>
      <c r="D7" s="5">
        <v>8500</v>
      </c>
    </row>
    <row r="8" spans="1:4" x14ac:dyDescent="0.4">
      <c r="A8" s="3">
        <f t="shared" si="0"/>
        <v>5</v>
      </c>
      <c r="B8" s="3" t="s">
        <v>20</v>
      </c>
      <c r="C8" s="4" t="s">
        <v>13</v>
      </c>
      <c r="D8" s="5">
        <v>4500</v>
      </c>
    </row>
    <row r="9" spans="1:4" x14ac:dyDescent="0.4">
      <c r="A9" s="6">
        <f t="shared" si="0"/>
        <v>6</v>
      </c>
      <c r="B9" s="6" t="s">
        <v>19</v>
      </c>
      <c r="C9" s="7" t="s">
        <v>14</v>
      </c>
      <c r="D9" s="8">
        <v>3200</v>
      </c>
    </row>
  </sheetData>
  <mergeCells count="1">
    <mergeCell ref="A1:D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703C-A2EF-46FF-BFCB-29BABEE3ED69}">
  <sheetPr>
    <tabColor theme="0" tint="-0.499984740745262"/>
  </sheetPr>
  <dimension ref="A1:C8"/>
  <sheetViews>
    <sheetView workbookViewId="0">
      <selection sqref="A1:C1"/>
    </sheetView>
  </sheetViews>
  <sheetFormatPr defaultRowHeight="18.75" x14ac:dyDescent="0.4"/>
  <cols>
    <col min="1" max="1" width="6.625" customWidth="1"/>
    <col min="2" max="2" width="19.25" customWidth="1"/>
    <col min="3" max="3" width="7.125" bestFit="1" customWidth="1"/>
  </cols>
  <sheetData>
    <row r="1" spans="1:3" ht="25.5" x14ac:dyDescent="0.4">
      <c r="A1" s="25" t="s">
        <v>1</v>
      </c>
      <c r="B1" s="25"/>
      <c r="C1" s="25"/>
    </row>
    <row r="3" spans="1:3" ht="37.5" x14ac:dyDescent="0.4">
      <c r="A3" s="13" t="s">
        <v>31</v>
      </c>
      <c r="B3" s="13" t="s">
        <v>1</v>
      </c>
      <c r="C3" s="14" t="s">
        <v>8</v>
      </c>
    </row>
    <row r="4" spans="1:3" x14ac:dyDescent="0.4">
      <c r="A4" s="12">
        <f>ROW()-3</f>
        <v>1</v>
      </c>
      <c r="B4" s="12" t="s">
        <v>26</v>
      </c>
      <c r="C4" s="13" t="s">
        <v>21</v>
      </c>
    </row>
    <row r="5" spans="1:3" x14ac:dyDescent="0.4">
      <c r="A5" s="12">
        <f t="shared" ref="A5:A8" si="0">ROW()-3</f>
        <v>2</v>
      </c>
      <c r="B5" s="12" t="s">
        <v>27</v>
      </c>
      <c r="C5" s="13" t="s">
        <v>22</v>
      </c>
    </row>
    <row r="6" spans="1:3" x14ac:dyDescent="0.4">
      <c r="A6" s="12">
        <f t="shared" si="0"/>
        <v>3</v>
      </c>
      <c r="B6" s="12" t="s">
        <v>28</v>
      </c>
      <c r="C6" s="13" t="s">
        <v>23</v>
      </c>
    </row>
    <row r="7" spans="1:3" x14ac:dyDescent="0.4">
      <c r="A7" s="12">
        <f t="shared" si="0"/>
        <v>4</v>
      </c>
      <c r="B7" s="12" t="s">
        <v>29</v>
      </c>
      <c r="C7" s="13" t="s">
        <v>24</v>
      </c>
    </row>
    <row r="8" spans="1:3" x14ac:dyDescent="0.4">
      <c r="A8" s="12">
        <f t="shared" si="0"/>
        <v>5</v>
      </c>
      <c r="B8" s="12" t="s">
        <v>30</v>
      </c>
      <c r="C8" s="13" t="s">
        <v>25</v>
      </c>
    </row>
  </sheetData>
  <mergeCells count="1">
    <mergeCell ref="A1:C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D793-8B89-4331-B653-E779635AF6CB}">
  <sheetPr>
    <tabColor theme="0" tint="-0.499984740745262"/>
  </sheetPr>
  <dimension ref="A1:C8"/>
  <sheetViews>
    <sheetView workbookViewId="0">
      <selection activeCell="G14" sqref="G14"/>
    </sheetView>
  </sheetViews>
  <sheetFormatPr defaultRowHeight="18.75" x14ac:dyDescent="0.4"/>
  <cols>
    <col min="1" max="1" width="6.625" customWidth="1"/>
    <col min="2" max="2" width="19.25" customWidth="1"/>
    <col min="3" max="3" width="7.125" bestFit="1" customWidth="1"/>
  </cols>
  <sheetData>
    <row r="1" spans="1:3" ht="25.5" x14ac:dyDescent="0.4">
      <c r="A1" s="25" t="s">
        <v>38</v>
      </c>
      <c r="B1" s="25"/>
      <c r="C1" s="25"/>
    </row>
    <row r="3" spans="1:3" ht="37.5" x14ac:dyDescent="0.4">
      <c r="A3" s="13" t="s">
        <v>31</v>
      </c>
      <c r="B3" s="13" t="s">
        <v>39</v>
      </c>
      <c r="C3" s="14" t="s">
        <v>40</v>
      </c>
    </row>
    <row r="4" spans="1:3" x14ac:dyDescent="0.4">
      <c r="A4" s="12">
        <f>ROW()-3</f>
        <v>1</v>
      </c>
      <c r="B4" s="12" t="s">
        <v>46</v>
      </c>
      <c r="C4" s="13" t="s">
        <v>41</v>
      </c>
    </row>
    <row r="5" spans="1:3" x14ac:dyDescent="0.4">
      <c r="A5" s="12">
        <f t="shared" ref="A5:A8" si="0">ROW()-3</f>
        <v>2</v>
      </c>
      <c r="B5" s="12" t="s">
        <v>47</v>
      </c>
      <c r="C5" s="13" t="s">
        <v>42</v>
      </c>
    </row>
    <row r="6" spans="1:3" x14ac:dyDescent="0.4">
      <c r="A6" s="12">
        <f t="shared" si="0"/>
        <v>3</v>
      </c>
      <c r="B6" s="12" t="s">
        <v>48</v>
      </c>
      <c r="C6" s="13" t="s">
        <v>43</v>
      </c>
    </row>
    <row r="7" spans="1:3" x14ac:dyDescent="0.4">
      <c r="A7" s="12">
        <f t="shared" si="0"/>
        <v>4</v>
      </c>
      <c r="B7" s="12" t="s">
        <v>49</v>
      </c>
      <c r="C7" s="13" t="s">
        <v>44</v>
      </c>
    </row>
    <row r="8" spans="1:3" x14ac:dyDescent="0.4">
      <c r="A8" s="12">
        <f t="shared" si="0"/>
        <v>5</v>
      </c>
      <c r="B8" s="12" t="s">
        <v>50</v>
      </c>
      <c r="C8" s="13" t="s">
        <v>45</v>
      </c>
    </row>
  </sheetData>
  <mergeCells count="1">
    <mergeCell ref="A1:C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6C49-F303-4D56-8F4F-141C53DCEA5F}">
  <sheetPr>
    <tabColor theme="9"/>
  </sheetPr>
  <dimension ref="A1:I10"/>
  <sheetViews>
    <sheetView topLeftCell="A8" zoomScale="80" zoomScaleNormal="80" workbookViewId="0">
      <selection activeCell="J29" sqref="J29"/>
    </sheetView>
  </sheetViews>
  <sheetFormatPr defaultRowHeight="18.75" x14ac:dyDescent="0.4"/>
  <cols>
    <col min="1" max="1" width="6.5" customWidth="1"/>
    <col min="2" max="4" width="3" customWidth="1"/>
    <col min="5" max="5" width="19.75" bestFit="1" customWidth="1"/>
    <col min="6" max="6" width="4.875" customWidth="1"/>
    <col min="7" max="7" width="32" bestFit="1" customWidth="1"/>
    <col min="8" max="8" width="26.25" bestFit="1" customWidth="1"/>
    <col min="9" max="9" width="4" customWidth="1"/>
    <col min="10" max="10" width="36.625" customWidth="1"/>
  </cols>
  <sheetData>
    <row r="1" spans="1:9" ht="26.25" thickBot="1" x14ac:dyDescent="0.45">
      <c r="A1" s="20" t="s">
        <v>2</v>
      </c>
      <c r="B1" s="21"/>
      <c r="C1" s="22"/>
      <c r="D1" s="23"/>
      <c r="E1" s="24"/>
      <c r="G1" s="16" t="s">
        <v>0</v>
      </c>
      <c r="H1" s="17" t="str">
        <f>IF($C$1="","",VLOOKUP($C$1,商品!$B$4:$D$9,2,0))</f>
        <v/>
      </c>
      <c r="I1" s="18">
        <v>500</v>
      </c>
    </row>
    <row r="3" spans="1:9" ht="37.5" x14ac:dyDescent="0.4">
      <c r="A3" s="1" t="s">
        <v>4</v>
      </c>
      <c r="B3" s="2" t="s">
        <v>33</v>
      </c>
      <c r="C3" s="2" t="s">
        <v>34</v>
      </c>
      <c r="D3" s="1" t="s">
        <v>35</v>
      </c>
      <c r="E3" s="1" t="s">
        <v>36</v>
      </c>
      <c r="F3" s="1" t="s">
        <v>37</v>
      </c>
      <c r="G3" s="1" t="s">
        <v>5</v>
      </c>
      <c r="H3" s="1" t="s">
        <v>1</v>
      </c>
      <c r="I3" s="1" t="s">
        <v>3</v>
      </c>
    </row>
    <row r="4" spans="1:9" x14ac:dyDescent="0.4">
      <c r="A4">
        <f>ROW()-3</f>
        <v>1</v>
      </c>
      <c r="B4" s="19"/>
      <c r="C4" s="15"/>
      <c r="D4" s="15"/>
      <c r="E4" s="15"/>
      <c r="F4" s="15"/>
      <c r="G4" s="1" t="str">
        <f>IF(テーブル1452[[#This Row],[取引先]]="","",VLOOKUP(テーブル1452[[#This Row],[取引先]],取引先!$B$4:$C$8,2,0))</f>
        <v/>
      </c>
    </row>
    <row r="5" spans="1:9" x14ac:dyDescent="0.4">
      <c r="A5">
        <f t="shared" ref="A5:A10" si="0">ROW()-3</f>
        <v>2</v>
      </c>
      <c r="B5" s="19"/>
      <c r="C5" s="15"/>
      <c r="D5" s="15"/>
      <c r="E5" s="15" t="str">
        <f>IF(テーブル1452[[#This Row],[日付]]="","",E4+テーブル1452[[#This Row],[入庫]]-テーブル1452[[#This Row],[出庫]])</f>
        <v/>
      </c>
      <c r="F5" s="15"/>
      <c r="G5" s="1" t="str">
        <f>IF(テーブル1452[[#This Row],[取引先]]="","",VLOOKUP(テーブル1452[[#This Row],[取引先]],取引先!$B$4:$C$8,2,0))</f>
        <v/>
      </c>
    </row>
    <row r="6" spans="1:9" x14ac:dyDescent="0.4">
      <c r="A6">
        <f t="shared" si="0"/>
        <v>3</v>
      </c>
      <c r="B6" s="19"/>
      <c r="C6" s="15"/>
      <c r="D6" s="15"/>
      <c r="E6" s="15" t="str">
        <f>IF(テーブル1452[[#This Row],[日付]]="","",E5+テーブル1452[[#This Row],[入庫]]-テーブル1452[[#This Row],[出庫]])</f>
        <v/>
      </c>
      <c r="F6" s="15"/>
      <c r="G6" s="1" t="str">
        <f>IF(テーブル1452[[#This Row],[取引先]]="","",VLOOKUP(テーブル1452[[#This Row],[取引先]],取引先!$B$4:$C$8,2,0))</f>
        <v/>
      </c>
    </row>
    <row r="7" spans="1:9" x14ac:dyDescent="0.4">
      <c r="A7">
        <f t="shared" si="0"/>
        <v>4</v>
      </c>
      <c r="B7" s="19"/>
      <c r="C7" s="15"/>
      <c r="D7" s="15"/>
      <c r="E7" s="15" t="str">
        <f>IF(テーブル1452[[#This Row],[日付]]="","",E6+テーブル1452[[#This Row],[入庫]]-テーブル1452[[#This Row],[出庫]])</f>
        <v/>
      </c>
      <c r="F7" s="15"/>
      <c r="G7" s="1" t="str">
        <f>IF(テーブル1452[[#This Row],[取引先]]="","",VLOOKUP(テーブル1452[[#This Row],[取引先]],取引先!$B$4:$C$8,2,0))</f>
        <v/>
      </c>
    </row>
    <row r="8" spans="1:9" x14ac:dyDescent="0.4">
      <c r="A8">
        <f t="shared" si="0"/>
        <v>5</v>
      </c>
      <c r="B8" s="19"/>
      <c r="C8" s="15"/>
      <c r="D8" s="15"/>
      <c r="E8" s="15" t="str">
        <f>IF(テーブル1452[[#This Row],[日付]]="","",E7+テーブル1452[[#This Row],[入庫]]-テーブル1452[[#This Row],[出庫]])</f>
        <v/>
      </c>
      <c r="F8" s="15"/>
      <c r="G8" s="1" t="str">
        <f>IF(テーブル1452[[#This Row],[取引先]]="","",VLOOKUP(テーブル1452[[#This Row],[取引先]],取引先!$B$4:$C$8,2,0))</f>
        <v/>
      </c>
    </row>
    <row r="9" spans="1:9" x14ac:dyDescent="0.4">
      <c r="A9">
        <f t="shared" si="0"/>
        <v>6</v>
      </c>
      <c r="B9" s="19"/>
      <c r="C9" s="15"/>
      <c r="D9" s="15"/>
      <c r="E9" s="15" t="str">
        <f>IF(テーブル1452[[#This Row],[日付]]="","",E8+テーブル1452[[#This Row],[入庫]]-テーブル1452[[#This Row],[出庫]])</f>
        <v/>
      </c>
      <c r="F9" s="15"/>
      <c r="G9" s="1" t="str">
        <f>IF(テーブル1452[[#This Row],[取引先]]="","",VLOOKUP(テーブル1452[[#This Row],[取引先]],取引先!$B$4:$C$8,2,0))</f>
        <v/>
      </c>
    </row>
    <row r="10" spans="1:9" x14ac:dyDescent="0.4">
      <c r="A10">
        <f t="shared" si="0"/>
        <v>7</v>
      </c>
      <c r="B10" s="19"/>
      <c r="C10" s="15"/>
      <c r="D10" s="15"/>
      <c r="E10" s="15" t="str">
        <f>IF(テーブル1452[[#This Row],[日付]]="","",E9+テーブル1452[[#This Row],[入庫]]-テーブル1452[[#This Row],[出庫]])</f>
        <v/>
      </c>
      <c r="F10" s="15"/>
      <c r="G10" s="1" t="str">
        <f>IF(テーブル1452[[#This Row],[取引先]]="","",VLOOKUP(テーブル1452[[#This Row],[取引先]],取引先!$B$4:$C$8,2,0))</f>
        <v/>
      </c>
    </row>
  </sheetData>
  <mergeCells count="2">
    <mergeCell ref="A1:B1"/>
    <mergeCell ref="C1:E1"/>
  </mergeCells>
  <phoneticPr fontId="1"/>
  <conditionalFormatting sqref="E4">
    <cfRule type="cellIs" dxfId="11" priority="2" operator="lessThan">
      <formula>$I$1</formula>
    </cfRule>
  </conditionalFormatting>
  <conditionalFormatting sqref="E5:E10">
    <cfRule type="cellIs" dxfId="10" priority="1" operator="lessThan">
      <formula>$I$1</formula>
    </cfRule>
  </conditionalFormatting>
  <dataValidations count="8">
    <dataValidation allowBlank="1" showInputMessage="1" showErrorMessage="1" promptTitle="半角数字" prompt="適正在庫は半角数字で数字のみ入力します" sqref="I1" xr:uid="{78F1425B-1C88-48C4-8075-B9BD837DFC72}"/>
    <dataValidation allowBlank="1" showInputMessage="1" showErrorMessage="1" promptTitle="オートフィルのコピー" prompt="Noは上のセルをオートフィルのコピーをすると自動でNoが表示します" sqref="A9:A10" xr:uid="{A9D270D4-4297-4363-B2D8-1F8E11B8AEF8}"/>
    <dataValidation allowBlank="1" showInputMessage="1" showErrorMessage="1" promptTitle="入力します" prompt="前回（先月）の在庫数を入力します" sqref="E4" xr:uid="{65CC1680-221A-49AD-A7DD-26CADF6A7F92}"/>
    <dataValidation allowBlank="1" showInputMessage="1" showErrorMessage="1" promptTitle="入力しません" prompt="自動で計算されます" sqref="E5:E10" xr:uid="{059FDE99-092F-4792-BB45-4C38A12A178C}"/>
    <dataValidation allowBlank="1" showInputMessage="1" showErrorMessage="1" promptTitle="入力はしません" prompt="取引先を選ぶと自動で表示されます" sqref="G4:G10" xr:uid="{C49AE959-F91C-46B4-8CD9-0A184EF8CE73}"/>
    <dataValidation imeMode="off" allowBlank="1" showInputMessage="1" showErrorMessage="1" promptTitle="半角数字" prompt="例）7/5　Enter" sqref="B4:B10" xr:uid="{26B8EEAB-614A-4DA2-9537-9E9AB6CEE8B4}"/>
    <dataValidation imeMode="off" allowBlank="1" showInputMessage="1" showErrorMessage="1" sqref="C4:D10" xr:uid="{89D0A687-FEEB-42CB-A2FE-1658145CDA35}"/>
    <dataValidation allowBlank="1" showInputMessage="1" showErrorMessage="1" promptTitle="入力はしません" prompt="商品名を選ぶと自動で表示されます" sqref="H1" xr:uid="{4B1B7128-EF47-4DD4-A980-9A59ED8C06FE}"/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入力はしません" prompt="リストから担当者名を選びます" xr:uid="{FA27D6B8-F7E9-4595-8810-6E8286FA2B63}">
          <x14:formula1>
            <xm:f>担当者!$B$4:$B$8</xm:f>
          </x14:formula1>
          <xm:sqref>F4:F10</xm:sqref>
        </x14:dataValidation>
        <x14:dataValidation type="list" allowBlank="1" showInputMessage="1" showErrorMessage="1" promptTitle="入力はしません" prompt="リストから商品名を選びます" xr:uid="{3AC50D62-1515-42A3-A167-926258D4B00C}">
          <x14:formula1>
            <xm:f>商品!$B$4:$B$9</xm:f>
          </x14:formula1>
          <xm:sqref>C1:E1</xm:sqref>
        </x14:dataValidation>
        <x14:dataValidation type="list" allowBlank="1" showInputMessage="1" showErrorMessage="1" promptTitle="入力はしません" prompt="リストから取引先を選びます" xr:uid="{32B0F3BD-E092-4972-8A3C-2CB8A817CD8D}">
          <x14:formula1>
            <xm:f>取引先!$B$4:$B$8</xm:f>
          </x14:formula1>
          <xm:sqref>H4:H10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三島プレミアム</vt:lpstr>
      <vt:lpstr>ひな形</vt:lpstr>
      <vt:lpstr>商品</vt:lpstr>
      <vt:lpstr>取引先</vt:lpstr>
      <vt:lpstr>担当者</vt:lpstr>
      <vt:lpstr>関数表示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PC52</dc:creator>
  <cp:lastModifiedBy>PC52</cp:lastModifiedBy>
  <dcterms:created xsi:type="dcterms:W3CDTF">2023-05-17T02:25:12Z</dcterms:created>
  <dcterms:modified xsi:type="dcterms:W3CDTF">2023-05-25T04:31:07Z</dcterms:modified>
</cp:coreProperties>
</file>